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四季度" sheetId="1" r:id="rId1"/>
    <sheet name="年度 (2)" sheetId="2" r:id="rId2"/>
  </sheets>
  <definedNames>
    <definedName name="_xlnm.Print_Area" localSheetId="0">'四季度'!$A$1:$J$35</definedName>
    <definedName name="_xlnm.Print_Area" localSheetId="1">'年度 (2)'!$A$1:$L$30</definedName>
  </definedNames>
  <calcPr fullCalcOnLoad="1"/>
</workbook>
</file>

<file path=xl/sharedStrings.xml><?xml version="1.0" encoding="utf-8"?>
<sst xmlns="http://schemas.openxmlformats.org/spreadsheetml/2006/main" count="162" uniqueCount="101">
  <si>
    <t>四川省重点公路建设从业单位信用考评用表</t>
  </si>
  <si>
    <t>企业信用等级EXCEL模板</t>
  </si>
  <si>
    <t>考评单位：四川德会高速公路有限责任公司</t>
  </si>
  <si>
    <t>序号</t>
  </si>
  <si>
    <t>项目名称</t>
  </si>
  <si>
    <t>标段类别
（施工、设计、监理、试验检测）</t>
  </si>
  <si>
    <t>标段名称</t>
  </si>
  <si>
    <t>合同金额
（万元）</t>
  </si>
  <si>
    <t>承包企业</t>
  </si>
  <si>
    <t>失信行为代码/扣分</t>
  </si>
  <si>
    <t>失信行为描述</t>
  </si>
  <si>
    <t>综合得分</t>
  </si>
  <si>
    <t>被考评单位签字</t>
  </si>
  <si>
    <t>四川德会高速公路项目</t>
  </si>
  <si>
    <t>勘察设计单位</t>
  </si>
  <si>
    <t>A标</t>
  </si>
  <si>
    <t>四川省公路规划勘察设计研究院有限公司、四川省交通勘察设计研究院有限公司</t>
  </si>
  <si>
    <t>GLSJ2-3-4/1</t>
  </si>
  <si>
    <t>设计变更图纸未按相关规定时限提交。</t>
  </si>
  <si>
    <t>B标</t>
  </si>
  <si>
    <t>北京交科公路勘察设计研究院有限公司</t>
  </si>
  <si>
    <t>GLSJ2-3-4/4</t>
  </si>
  <si>
    <t>C标</t>
  </si>
  <si>
    <t>辽宁省交通规划设计院有限责任公司</t>
  </si>
  <si>
    <t>GLSJ2-3-4/5</t>
  </si>
  <si>
    <t>监理单位</t>
  </si>
  <si>
    <t>JL1</t>
  </si>
  <si>
    <t>四川省公路院工程监理有限公司</t>
  </si>
  <si>
    <t>JJX101018/2</t>
  </si>
  <si>
    <t>未按合同约定配备人员。</t>
  </si>
  <si>
    <t>JL2</t>
  </si>
  <si>
    <t>四川省亚通工程咨询有限公司</t>
  </si>
  <si>
    <t>JL3</t>
  </si>
  <si>
    <t>四川公路工程咨询监理有限公司</t>
  </si>
  <si>
    <t>JJX101022/3</t>
  </si>
  <si>
    <t>未按合同约定配备试验检测、测量仪器设备的。</t>
  </si>
  <si>
    <t>试验检测单位</t>
  </si>
  <si>
    <t>SY1</t>
  </si>
  <si>
    <t>四川振通检测股份有限公司</t>
  </si>
  <si>
    <t>JJC201015/3</t>
  </si>
  <si>
    <t>试验检测环境达不到技术标准规定要求的。</t>
  </si>
  <si>
    <t>SY2</t>
  </si>
  <si>
    <t>四川正达检测技术有限责任公司</t>
  </si>
  <si>
    <t>JJC201016/2</t>
  </si>
  <si>
    <t>试验检测原始记录信息及数据记录不全。</t>
  </si>
  <si>
    <t>施工单位</t>
  </si>
  <si>
    <t>TJ1-1</t>
  </si>
  <si>
    <t>四川省交通建设集团有限责任公司</t>
  </si>
  <si>
    <t>GLSG2-3-19/1、GLSG2-3-20/1</t>
  </si>
  <si>
    <t>砂石材料堆放未分界，内业资料不齐全。</t>
  </si>
  <si>
    <t>TJ1-2</t>
  </si>
  <si>
    <t xml:space="preserve">GLSG2-5-29/1、GLSG2-3-20/1 </t>
  </si>
  <si>
    <t>施工现场防护不到位，内业资料不齐全，变更资料报送不及时。</t>
  </si>
  <si>
    <t>TJ1-3</t>
  </si>
  <si>
    <t>GLSG2-3-20/4</t>
  </si>
  <si>
    <t>内业资料不全，变更资料提供不及时。</t>
  </si>
  <si>
    <t>LM1</t>
  </si>
  <si>
    <t>GLSG2-3-20/2</t>
  </si>
  <si>
    <t>内业资料不齐全。</t>
  </si>
  <si>
    <t>LM2</t>
  </si>
  <si>
    <t>GLSG2-3-20/1</t>
  </si>
  <si>
    <t>LM3</t>
  </si>
  <si>
    <t>JD</t>
  </si>
  <si>
    <t>四川智慧高速科技有限公司</t>
  </si>
  <si>
    <t>GLSG2-3-14/2</t>
  </si>
  <si>
    <t>原材料堆放混乱。</t>
  </si>
  <si>
    <t>JA</t>
  </si>
  <si>
    <t>LH</t>
  </si>
  <si>
    <t>四川高速公路绿化环保开发有限公司</t>
  </si>
  <si>
    <t>GLSG2-3-8/3</t>
  </si>
  <si>
    <t>苗木养护不及时。</t>
  </si>
  <si>
    <t>FJ</t>
  </si>
  <si>
    <t>四川高路建筑工程有限公司</t>
  </si>
  <si>
    <t>GLSG2-3-16/2、GLSG2-3-20/1</t>
  </si>
  <si>
    <t>水泥混凝土局部表面蜂窝麻面。内业资料不齐全。</t>
  </si>
  <si>
    <t>TJ1总包部</t>
  </si>
  <si>
    <t>TJ2-1</t>
  </si>
  <si>
    <t>中国建筑第八工程局有限公司</t>
  </si>
  <si>
    <t>GLSG2-3-20/5</t>
  </si>
  <si>
    <t>变更资料报送不及时。</t>
  </si>
  <si>
    <t>TJ2-2</t>
  </si>
  <si>
    <t>GLSG2-3-20/3</t>
  </si>
  <si>
    <t>TJ2-3</t>
  </si>
  <si>
    <t>TJ2总包部</t>
  </si>
  <si>
    <t>制表：何华</t>
  </si>
  <si>
    <t>联系电话： 13882457654</t>
  </si>
  <si>
    <t xml:space="preserve">                                 考评单位签章：</t>
  </si>
  <si>
    <t>四川省重点公路建设从业单位信用年度考评用表</t>
  </si>
  <si>
    <t>一季度得分</t>
  </si>
  <si>
    <t>二季度得分</t>
  </si>
  <si>
    <t>三季度得分</t>
  </si>
  <si>
    <t>四季度得分</t>
  </si>
  <si>
    <t>年度综合得分</t>
  </si>
  <si>
    <t>排名</t>
  </si>
  <si>
    <t>勘察设计类</t>
  </si>
  <si>
    <t>非施工类</t>
  </si>
  <si>
    <t>施工类</t>
  </si>
  <si>
    <t>TJ1</t>
  </si>
  <si>
    <t>TJ2</t>
  </si>
  <si>
    <t>联系电话：13882457654</t>
  </si>
  <si>
    <t>考评单位签章：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</si>
</sst>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_ "/>
    <numFmt numFmtId="178" formatCode="0_ 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9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8" borderId="0" applyNumberFormat="0" applyBorder="0" applyAlignment="0" applyProtection="0"/>
    <xf numFmtId="0" fontId="35" fillId="0" borderId="5" applyNumberFormat="0" applyFill="0" applyAlignment="0" applyProtection="0"/>
    <xf numFmtId="0" fontId="33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5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120" zoomScaleSheetLayoutView="120" workbookViewId="0" topLeftCell="A1">
      <selection activeCell="G7" sqref="G7"/>
    </sheetView>
  </sheetViews>
  <sheetFormatPr defaultColWidth="9.00390625" defaultRowHeight="14.25"/>
  <cols>
    <col min="1" max="1" width="4.875" style="6" customWidth="1"/>
    <col min="2" max="2" width="6.75390625" style="7" customWidth="1"/>
    <col min="3" max="3" width="17.875" style="8" customWidth="1"/>
    <col min="4" max="4" width="7.625" style="6" customWidth="1"/>
    <col min="5" max="5" width="17.875" style="6" customWidth="1"/>
    <col min="6" max="6" width="27.875" style="6" customWidth="1"/>
    <col min="7" max="7" width="12.375" style="6" customWidth="1"/>
    <col min="8" max="8" width="28.00390625" style="9" customWidth="1"/>
    <col min="9" max="9" width="7.25390625" style="9" customWidth="1"/>
    <col min="10" max="10" width="14.00390625" style="9" customWidth="1"/>
    <col min="11" max="25" width="15.375" style="9" customWidth="1"/>
    <col min="26" max="26" width="15.375" style="9" hidden="1" customWidth="1"/>
    <col min="27" max="16384" width="9.00390625" style="9" customWidth="1"/>
  </cols>
  <sheetData>
    <row r="1" spans="1:26" s="1" customFormat="1" ht="18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R1" s="69"/>
      <c r="Z1" s="1" t="s">
        <v>1</v>
      </c>
    </row>
    <row r="2" spans="1:18" s="1" customFormat="1" ht="16.5" customHeight="1">
      <c r="A2" s="12" t="s">
        <v>2</v>
      </c>
      <c r="B2" s="13"/>
      <c r="C2" s="13"/>
      <c r="D2" s="13"/>
      <c r="E2" s="14"/>
      <c r="F2" s="70"/>
      <c r="G2" s="70"/>
      <c r="R2" s="69"/>
    </row>
    <row r="3" spans="1:10" s="2" customFormat="1" ht="34.5" customHeight="1">
      <c r="A3" s="71" t="s">
        <v>3</v>
      </c>
      <c r="B3" s="72" t="s">
        <v>4</v>
      </c>
      <c r="C3" s="72" t="s">
        <v>5</v>
      </c>
      <c r="D3" s="71" t="s">
        <v>6</v>
      </c>
      <c r="E3" s="71" t="s">
        <v>7</v>
      </c>
      <c r="F3" s="71" t="s">
        <v>8</v>
      </c>
      <c r="G3" s="71" t="s">
        <v>9</v>
      </c>
      <c r="H3" s="71" t="s">
        <v>10</v>
      </c>
      <c r="I3" s="71" t="s">
        <v>11</v>
      </c>
      <c r="J3" s="71" t="s">
        <v>12</v>
      </c>
    </row>
    <row r="4" spans="1:10" s="2" customFormat="1" ht="22.5" customHeight="1">
      <c r="A4" s="73">
        <v>1</v>
      </c>
      <c r="B4" s="74" t="s">
        <v>13</v>
      </c>
      <c r="C4" s="73" t="s">
        <v>14</v>
      </c>
      <c r="D4" s="22" t="s">
        <v>15</v>
      </c>
      <c r="E4" s="22">
        <v>18275.76</v>
      </c>
      <c r="F4" s="22" t="s">
        <v>16</v>
      </c>
      <c r="G4" s="64" t="s">
        <v>17</v>
      </c>
      <c r="H4" s="64" t="s">
        <v>18</v>
      </c>
      <c r="I4" s="64">
        <v>99</v>
      </c>
      <c r="J4" s="64"/>
    </row>
    <row r="5" spans="1:10" ht="15" customHeight="1">
      <c r="A5" s="73">
        <v>2</v>
      </c>
      <c r="B5" s="75"/>
      <c r="C5" s="73"/>
      <c r="D5" s="22" t="s">
        <v>19</v>
      </c>
      <c r="E5" s="25">
        <v>339.9965</v>
      </c>
      <c r="F5" s="25" t="s">
        <v>20</v>
      </c>
      <c r="G5" s="64" t="s">
        <v>21</v>
      </c>
      <c r="H5" s="64" t="s">
        <v>18</v>
      </c>
      <c r="I5" s="64">
        <v>96</v>
      </c>
      <c r="J5" s="87"/>
    </row>
    <row r="6" spans="1:10" ht="18.75" customHeight="1">
      <c r="A6" s="73">
        <v>3</v>
      </c>
      <c r="B6" s="75"/>
      <c r="C6" s="73"/>
      <c r="D6" s="22" t="s">
        <v>22</v>
      </c>
      <c r="E6" s="25">
        <v>188.0355</v>
      </c>
      <c r="F6" s="25" t="s">
        <v>23</v>
      </c>
      <c r="G6" s="64" t="s">
        <v>24</v>
      </c>
      <c r="H6" s="64" t="s">
        <v>18</v>
      </c>
      <c r="I6" s="64">
        <v>95</v>
      </c>
      <c r="J6" s="87"/>
    </row>
    <row r="7" spans="1:10" ht="15.75" customHeight="1">
      <c r="A7" s="73">
        <v>4</v>
      </c>
      <c r="B7" s="75"/>
      <c r="C7" s="31" t="s">
        <v>25</v>
      </c>
      <c r="D7" s="21" t="s">
        <v>26</v>
      </c>
      <c r="E7" s="20">
        <v>2850</v>
      </c>
      <c r="F7" s="25" t="s">
        <v>27</v>
      </c>
      <c r="G7" s="36" t="s">
        <v>28</v>
      </c>
      <c r="H7" s="36" t="s">
        <v>29</v>
      </c>
      <c r="I7" s="37">
        <v>98</v>
      </c>
      <c r="J7" s="88"/>
    </row>
    <row r="8" spans="1:10" ht="15.75" customHeight="1">
      <c r="A8" s="73">
        <v>5</v>
      </c>
      <c r="B8" s="75"/>
      <c r="C8" s="35"/>
      <c r="D8" s="25" t="s">
        <v>30</v>
      </c>
      <c r="E8" s="20">
        <v>3092.47</v>
      </c>
      <c r="F8" s="25" t="s">
        <v>31</v>
      </c>
      <c r="G8" s="36" t="s">
        <v>28</v>
      </c>
      <c r="H8" s="61" t="s">
        <v>29</v>
      </c>
      <c r="I8" s="61">
        <v>98</v>
      </c>
      <c r="J8" s="88"/>
    </row>
    <row r="9" spans="1:10" ht="21" customHeight="1">
      <c r="A9" s="73">
        <v>6</v>
      </c>
      <c r="B9" s="75"/>
      <c r="C9" s="35"/>
      <c r="D9" s="25" t="s">
        <v>32</v>
      </c>
      <c r="E9" s="20">
        <v>0.56096</v>
      </c>
      <c r="F9" s="25" t="s">
        <v>33</v>
      </c>
      <c r="G9" s="36" t="s">
        <v>34</v>
      </c>
      <c r="H9" s="37" t="s">
        <v>35</v>
      </c>
      <c r="I9" s="37">
        <v>97</v>
      </c>
      <c r="J9" s="88"/>
    </row>
    <row r="10" spans="1:10" ht="13.5" customHeight="1">
      <c r="A10" s="73">
        <v>10</v>
      </c>
      <c r="B10" s="75"/>
      <c r="C10" s="38" t="s">
        <v>36</v>
      </c>
      <c r="D10" s="25" t="s">
        <v>37</v>
      </c>
      <c r="E10" s="20">
        <v>1592.615</v>
      </c>
      <c r="F10" s="20" t="s">
        <v>38</v>
      </c>
      <c r="G10" s="36" t="s">
        <v>39</v>
      </c>
      <c r="H10" s="37" t="s">
        <v>40</v>
      </c>
      <c r="I10" s="37">
        <v>97</v>
      </c>
      <c r="J10" s="88"/>
    </row>
    <row r="11" spans="1:10" ht="15.75" customHeight="1">
      <c r="A11" s="73">
        <v>11</v>
      </c>
      <c r="B11" s="75"/>
      <c r="C11" s="38"/>
      <c r="D11" s="25" t="s">
        <v>41</v>
      </c>
      <c r="E11" s="20">
        <v>1743.32</v>
      </c>
      <c r="F11" s="20" t="s">
        <v>42</v>
      </c>
      <c r="G11" s="36" t="s">
        <v>43</v>
      </c>
      <c r="H11" s="61" t="s">
        <v>44</v>
      </c>
      <c r="I11" s="61">
        <v>98</v>
      </c>
      <c r="J11" s="88"/>
    </row>
    <row r="12" spans="1:10" ht="21" customHeight="1">
      <c r="A12" s="73">
        <v>12</v>
      </c>
      <c r="B12" s="75"/>
      <c r="C12" s="31" t="s">
        <v>45</v>
      </c>
      <c r="D12" s="22" t="s">
        <v>46</v>
      </c>
      <c r="E12" s="20">
        <f>1702869808/10000</f>
        <v>170286.9808</v>
      </c>
      <c r="F12" s="40" t="s">
        <v>47</v>
      </c>
      <c r="G12" s="36" t="s">
        <v>48</v>
      </c>
      <c r="H12" s="76" t="s">
        <v>49</v>
      </c>
      <c r="I12" s="63">
        <v>98</v>
      </c>
      <c r="J12" s="63"/>
    </row>
    <row r="13" spans="1:10" ht="22.5" customHeight="1">
      <c r="A13" s="73">
        <v>13</v>
      </c>
      <c r="B13" s="75"/>
      <c r="C13" s="35"/>
      <c r="D13" s="22" t="s">
        <v>50</v>
      </c>
      <c r="E13" s="20">
        <f>1770263798/10000</f>
        <v>177026.3798</v>
      </c>
      <c r="F13" s="43"/>
      <c r="G13" s="36" t="s">
        <v>51</v>
      </c>
      <c r="H13" s="76" t="s">
        <v>52</v>
      </c>
      <c r="I13" s="63">
        <v>98</v>
      </c>
      <c r="J13" s="63"/>
    </row>
    <row r="14" spans="1:10" ht="14.25">
      <c r="A14" s="73">
        <v>14</v>
      </c>
      <c r="B14" s="75"/>
      <c r="C14" s="35"/>
      <c r="D14" s="22" t="s">
        <v>53</v>
      </c>
      <c r="E14" s="20">
        <f>1642578429/10000</f>
        <v>164257.8429</v>
      </c>
      <c r="F14" s="43"/>
      <c r="G14" s="36" t="s">
        <v>54</v>
      </c>
      <c r="H14" s="76" t="s">
        <v>55</v>
      </c>
      <c r="I14" s="64">
        <v>96</v>
      </c>
      <c r="J14" s="64"/>
    </row>
    <row r="15" spans="1:10" ht="13.5" customHeight="1">
      <c r="A15" s="73">
        <v>15</v>
      </c>
      <c r="B15" s="75"/>
      <c r="C15" s="35"/>
      <c r="D15" s="22" t="s">
        <v>56</v>
      </c>
      <c r="E15" s="20">
        <f>245199126/10000</f>
        <v>24519.9126</v>
      </c>
      <c r="F15" s="43"/>
      <c r="G15" s="77" t="s">
        <v>57</v>
      </c>
      <c r="H15" s="78" t="s">
        <v>58</v>
      </c>
      <c r="I15" s="63">
        <v>98</v>
      </c>
      <c r="J15" s="63"/>
    </row>
    <row r="16" spans="1:10" ht="16.5" customHeight="1">
      <c r="A16" s="73">
        <v>16</v>
      </c>
      <c r="B16" s="75"/>
      <c r="C16" s="35"/>
      <c r="D16" s="22" t="s">
        <v>59</v>
      </c>
      <c r="E16" s="20">
        <f>182719086/10000</f>
        <v>18271.9086</v>
      </c>
      <c r="F16" s="43"/>
      <c r="G16" s="77" t="s">
        <v>60</v>
      </c>
      <c r="H16" s="78" t="s">
        <v>58</v>
      </c>
      <c r="I16" s="63">
        <v>99</v>
      </c>
      <c r="J16" s="63"/>
    </row>
    <row r="17" spans="1:10" ht="16.5" customHeight="1">
      <c r="A17" s="73">
        <v>17</v>
      </c>
      <c r="B17" s="75"/>
      <c r="C17" s="35"/>
      <c r="D17" s="22" t="s">
        <v>61</v>
      </c>
      <c r="E17" s="20">
        <f>284009084/10000</f>
        <v>28400.9084</v>
      </c>
      <c r="F17" s="46"/>
      <c r="G17" s="77" t="s">
        <v>57</v>
      </c>
      <c r="H17" s="78" t="s">
        <v>58</v>
      </c>
      <c r="I17" s="63">
        <v>98</v>
      </c>
      <c r="J17" s="63"/>
    </row>
    <row r="18" spans="1:10" ht="15" customHeight="1">
      <c r="A18" s="73">
        <v>18</v>
      </c>
      <c r="B18" s="75"/>
      <c r="C18" s="35"/>
      <c r="D18" s="22" t="s">
        <v>62</v>
      </c>
      <c r="E18" s="20">
        <v>55252.5202</v>
      </c>
      <c r="F18" s="79" t="s">
        <v>63</v>
      </c>
      <c r="G18" s="77" t="s">
        <v>64</v>
      </c>
      <c r="H18" s="78" t="s">
        <v>65</v>
      </c>
      <c r="I18" s="63">
        <v>98</v>
      </c>
      <c r="J18" s="63"/>
    </row>
    <row r="19" spans="1:10" ht="15" customHeight="1">
      <c r="A19" s="73">
        <v>19</v>
      </c>
      <c r="B19" s="75"/>
      <c r="C19" s="35"/>
      <c r="D19" s="22" t="s">
        <v>66</v>
      </c>
      <c r="E19" s="20">
        <v>16060.8761</v>
      </c>
      <c r="F19" s="79" t="s">
        <v>63</v>
      </c>
      <c r="G19" s="77" t="s">
        <v>64</v>
      </c>
      <c r="H19" s="78" t="s">
        <v>65</v>
      </c>
      <c r="I19" s="63">
        <v>98</v>
      </c>
      <c r="J19" s="63"/>
    </row>
    <row r="20" spans="1:10" ht="18.75" customHeight="1">
      <c r="A20" s="73">
        <v>20</v>
      </c>
      <c r="B20" s="75"/>
      <c r="C20" s="35"/>
      <c r="D20" s="22" t="s">
        <v>67</v>
      </c>
      <c r="E20" s="20">
        <v>12349.2943</v>
      </c>
      <c r="F20" s="79" t="s">
        <v>68</v>
      </c>
      <c r="G20" s="77" t="s">
        <v>69</v>
      </c>
      <c r="H20" s="78" t="s">
        <v>70</v>
      </c>
      <c r="I20" s="63">
        <v>97</v>
      </c>
      <c r="J20" s="63"/>
    </row>
    <row r="21" spans="1:10" ht="21.75" customHeight="1">
      <c r="A21" s="73">
        <v>21</v>
      </c>
      <c r="B21" s="75"/>
      <c r="C21" s="35"/>
      <c r="D21" s="22" t="s">
        <v>71</v>
      </c>
      <c r="E21" s="20">
        <v>16478.7144</v>
      </c>
      <c r="F21" s="79" t="s">
        <v>72</v>
      </c>
      <c r="G21" s="77" t="s">
        <v>73</v>
      </c>
      <c r="H21" s="78" t="s">
        <v>74</v>
      </c>
      <c r="I21" s="63">
        <v>97</v>
      </c>
      <c r="J21" s="63"/>
    </row>
    <row r="22" spans="1:10" ht="15" customHeight="1">
      <c r="A22" s="73">
        <v>22</v>
      </c>
      <c r="B22" s="75"/>
      <c r="C22" s="35"/>
      <c r="D22" s="22" t="s">
        <v>75</v>
      </c>
      <c r="E22" s="45">
        <v>682905.338</v>
      </c>
      <c r="F22" s="79" t="s">
        <v>47</v>
      </c>
      <c r="G22" s="80">
        <f>SUM(I12:I21)/10</f>
        <v>97.7</v>
      </c>
      <c r="H22" s="80"/>
      <c r="I22" s="80"/>
      <c r="J22" s="88"/>
    </row>
    <row r="23" spans="1:10" ht="15" customHeight="1">
      <c r="A23" s="73">
        <v>23</v>
      </c>
      <c r="B23" s="75"/>
      <c r="C23" s="35"/>
      <c r="D23" s="22" t="s">
        <v>76</v>
      </c>
      <c r="E23" s="45">
        <f>83227.7146</f>
        <v>83227.7146</v>
      </c>
      <c r="F23" s="40" t="s">
        <v>77</v>
      </c>
      <c r="G23" s="36" t="s">
        <v>78</v>
      </c>
      <c r="H23" s="76" t="s">
        <v>79</v>
      </c>
      <c r="I23" s="63">
        <v>95</v>
      </c>
      <c r="J23" s="88"/>
    </row>
    <row r="24" spans="1:10" ht="15" customHeight="1">
      <c r="A24" s="73">
        <v>24</v>
      </c>
      <c r="B24" s="75"/>
      <c r="C24" s="35"/>
      <c r="D24" s="22" t="s">
        <v>80</v>
      </c>
      <c r="E24" s="45">
        <v>114356.4399</v>
      </c>
      <c r="F24" s="43"/>
      <c r="G24" s="36" t="s">
        <v>81</v>
      </c>
      <c r="H24" s="76" t="s">
        <v>58</v>
      </c>
      <c r="I24" s="64">
        <v>97</v>
      </c>
      <c r="J24" s="88"/>
    </row>
    <row r="25" spans="1:10" ht="15" customHeight="1">
      <c r="A25" s="73">
        <v>25</v>
      </c>
      <c r="B25" s="75"/>
      <c r="C25" s="48"/>
      <c r="D25" s="22" t="s">
        <v>82</v>
      </c>
      <c r="E25" s="45">
        <f>1051168995.75/10000</f>
        <v>105116.899575</v>
      </c>
      <c r="F25" s="43"/>
      <c r="G25" s="36" t="s">
        <v>57</v>
      </c>
      <c r="H25" s="76" t="s">
        <v>58</v>
      </c>
      <c r="I25" s="64">
        <v>98</v>
      </c>
      <c r="J25" s="88"/>
    </row>
    <row r="26" spans="1:10" ht="15" customHeight="1">
      <c r="A26" s="73">
        <v>26</v>
      </c>
      <c r="B26" s="81"/>
      <c r="C26" s="38"/>
      <c r="D26" s="22" t="s">
        <v>83</v>
      </c>
      <c r="E26" s="45">
        <f>SUM(E23:E25)</f>
        <v>302701.054075</v>
      </c>
      <c r="F26" s="46"/>
      <c r="G26" s="82">
        <f>SUM(I23:I25)/3</f>
        <v>96.66666666666667</v>
      </c>
      <c r="H26" s="83"/>
      <c r="I26" s="89"/>
      <c r="J26" s="88"/>
    </row>
    <row r="27" spans="1:10" ht="18.75" customHeight="1">
      <c r="A27" s="84" t="s">
        <v>84</v>
      </c>
      <c r="B27" s="84"/>
      <c r="C27" s="84"/>
      <c r="D27" s="85" t="s">
        <v>85</v>
      </c>
      <c r="E27" s="85"/>
      <c r="F27" s="86" t="s">
        <v>86</v>
      </c>
      <c r="G27" s="86"/>
      <c r="H27" s="86"/>
      <c r="I27" s="86"/>
      <c r="J27" s="86"/>
    </row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</sheetData>
  <sheetProtection/>
  <mergeCells count="14">
    <mergeCell ref="A1:J1"/>
    <mergeCell ref="A2:E2"/>
    <mergeCell ref="G22:I22"/>
    <mergeCell ref="G26:I26"/>
    <mergeCell ref="A27:C27"/>
    <mergeCell ref="D27:E27"/>
    <mergeCell ref="F27:J27"/>
    <mergeCell ref="B4:B26"/>
    <mergeCell ref="C4:C6"/>
    <mergeCell ref="C7:C9"/>
    <mergeCell ref="C10:C11"/>
    <mergeCell ref="C12:C25"/>
    <mergeCell ref="F12:F17"/>
    <mergeCell ref="F23:F26"/>
  </mergeCells>
  <printOptions/>
  <pageMargins left="0.2361111111111111" right="0.07847222222222222" top="0.7868055555555555" bottom="0.9842519685039371" header="0.5118110236220472" footer="0.5118110236220472"/>
  <pageSetup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tabSelected="1" view="pageBreakPreview" zoomScale="145" zoomScaleSheetLayoutView="145" workbookViewId="0" topLeftCell="B7">
      <selection activeCell="L28" sqref="L28"/>
    </sheetView>
  </sheetViews>
  <sheetFormatPr defaultColWidth="9.00390625" defaultRowHeight="14.25"/>
  <cols>
    <col min="1" max="1" width="4.75390625" style="6" customWidth="1"/>
    <col min="2" max="2" width="9.375" style="7" customWidth="1"/>
    <col min="3" max="3" width="12.125" style="8" customWidth="1"/>
    <col min="4" max="4" width="7.25390625" style="6" customWidth="1"/>
    <col min="5" max="5" width="11.875" style="6" customWidth="1"/>
    <col min="6" max="6" width="28.375" style="6" customWidth="1"/>
    <col min="7" max="7" width="9.375" style="6" customWidth="1"/>
    <col min="8" max="8" width="9.50390625" style="9" customWidth="1"/>
    <col min="9" max="9" width="10.375" style="9" customWidth="1"/>
    <col min="10" max="10" width="9.50390625" style="9" customWidth="1"/>
    <col min="11" max="11" width="8.125" style="10" customWidth="1"/>
    <col min="12" max="12" width="8.125" style="9" customWidth="1"/>
    <col min="13" max="26" width="15.375" style="9" customWidth="1"/>
    <col min="27" max="27" width="15.375" style="9" hidden="1" customWidth="1"/>
    <col min="28" max="16384" width="9.00390625" style="9" customWidth="1"/>
  </cols>
  <sheetData>
    <row r="1" spans="1:27" s="1" customFormat="1" ht="21" customHeight="1">
      <c r="A1" s="11" t="s">
        <v>87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S1" s="69"/>
      <c r="AA1" s="1" t="s">
        <v>1</v>
      </c>
    </row>
    <row r="2" spans="1:19" s="1" customFormat="1" ht="15.75" customHeight="1">
      <c r="A2" s="12" t="s">
        <v>2</v>
      </c>
      <c r="B2" s="13"/>
      <c r="C2" s="13"/>
      <c r="D2" s="13"/>
      <c r="E2" s="14"/>
      <c r="F2" s="15"/>
      <c r="G2" s="15"/>
      <c r="H2" s="16"/>
      <c r="I2" s="16"/>
      <c r="J2" s="16"/>
      <c r="L2" s="16"/>
      <c r="S2" s="69"/>
    </row>
    <row r="3" spans="1:12" s="2" customFormat="1" ht="43.5" customHeight="1">
      <c r="A3" s="17" t="s">
        <v>3</v>
      </c>
      <c r="B3" s="18" t="s">
        <v>4</v>
      </c>
      <c r="C3" s="18" t="s">
        <v>5</v>
      </c>
      <c r="D3" s="17" t="s">
        <v>6</v>
      </c>
      <c r="E3" s="17" t="s">
        <v>7</v>
      </c>
      <c r="F3" s="17" t="s">
        <v>8</v>
      </c>
      <c r="G3" s="17" t="s">
        <v>88</v>
      </c>
      <c r="H3" s="17" t="s">
        <v>89</v>
      </c>
      <c r="I3" s="17" t="s">
        <v>90</v>
      </c>
      <c r="J3" s="17" t="s">
        <v>91</v>
      </c>
      <c r="K3" s="17" t="s">
        <v>92</v>
      </c>
      <c r="L3" s="17" t="s">
        <v>93</v>
      </c>
    </row>
    <row r="4" spans="1:12" ht="15.75" customHeight="1">
      <c r="A4" s="19" t="s">
        <v>94</v>
      </c>
      <c r="B4" s="19"/>
      <c r="C4" s="19"/>
      <c r="D4" s="19"/>
      <c r="E4" s="19"/>
      <c r="F4" s="19"/>
      <c r="G4" s="19"/>
      <c r="H4" s="19"/>
      <c r="I4" s="19"/>
      <c r="J4" s="19"/>
      <c r="K4" s="54"/>
      <c r="L4" s="19"/>
    </row>
    <row r="5" spans="1:12" s="3" customFormat="1" ht="24" customHeight="1">
      <c r="A5" s="20">
        <v>1</v>
      </c>
      <c r="B5" s="21" t="s">
        <v>13</v>
      </c>
      <c r="C5" s="20" t="s">
        <v>14</v>
      </c>
      <c r="D5" s="22" t="s">
        <v>15</v>
      </c>
      <c r="E5" s="22">
        <v>18275.76</v>
      </c>
      <c r="F5" s="22" t="s">
        <v>16</v>
      </c>
      <c r="G5" s="23">
        <v>97</v>
      </c>
      <c r="H5" s="23">
        <v>98</v>
      </c>
      <c r="I5" s="23">
        <v>96</v>
      </c>
      <c r="J5" s="33">
        <v>99</v>
      </c>
      <c r="K5" s="55">
        <f aca="true" t="shared" si="0" ref="K5:K7">(G5+H5+I5+J5)/4</f>
        <v>97.5</v>
      </c>
      <c r="L5" s="56">
        <v>1</v>
      </c>
    </row>
    <row r="6" spans="1:12" s="4" customFormat="1" ht="15.75" customHeight="1">
      <c r="A6" s="24">
        <v>2</v>
      </c>
      <c r="B6" s="21"/>
      <c r="C6" s="20"/>
      <c r="D6" s="22" t="s">
        <v>19</v>
      </c>
      <c r="E6" s="25">
        <v>339.9965</v>
      </c>
      <c r="F6" s="25" t="s">
        <v>20</v>
      </c>
      <c r="G6" s="23">
        <v>97</v>
      </c>
      <c r="H6" s="23">
        <v>96</v>
      </c>
      <c r="I6" s="23">
        <v>98</v>
      </c>
      <c r="J6" s="33">
        <v>96</v>
      </c>
      <c r="K6" s="55">
        <f t="shared" si="0"/>
        <v>96.75</v>
      </c>
      <c r="L6" s="56">
        <v>3</v>
      </c>
    </row>
    <row r="7" spans="1:12" s="4" customFormat="1" ht="15.75" customHeight="1">
      <c r="A7" s="26">
        <v>3</v>
      </c>
      <c r="B7" s="21"/>
      <c r="C7" s="20"/>
      <c r="D7" s="22" t="s">
        <v>22</v>
      </c>
      <c r="E7" s="25">
        <v>188.0355</v>
      </c>
      <c r="F7" s="25" t="s">
        <v>23</v>
      </c>
      <c r="G7" s="23">
        <v>99</v>
      </c>
      <c r="H7" s="23">
        <v>98</v>
      </c>
      <c r="I7" s="23">
        <v>98</v>
      </c>
      <c r="J7" s="33">
        <v>95</v>
      </c>
      <c r="K7" s="55">
        <f t="shared" si="0"/>
        <v>97.5</v>
      </c>
      <c r="L7" s="56">
        <v>2</v>
      </c>
    </row>
    <row r="8" spans="1:12" s="5" customFormat="1" ht="15.75" customHeight="1">
      <c r="A8" s="27" t="s">
        <v>95</v>
      </c>
      <c r="B8" s="28"/>
      <c r="C8" s="28"/>
      <c r="D8" s="28"/>
      <c r="E8" s="28"/>
      <c r="F8" s="28"/>
      <c r="G8" s="28"/>
      <c r="H8" s="28"/>
      <c r="I8" s="28"/>
      <c r="J8" s="28"/>
      <c r="K8" s="57"/>
      <c r="L8" s="58"/>
    </row>
    <row r="9" spans="1:12" s="5" customFormat="1" ht="15.75" customHeight="1">
      <c r="A9" s="29">
        <v>4</v>
      </c>
      <c r="B9" s="30" t="s">
        <v>13</v>
      </c>
      <c r="C9" s="31" t="s">
        <v>25</v>
      </c>
      <c r="D9" s="30" t="s">
        <v>26</v>
      </c>
      <c r="E9" s="32">
        <v>2850</v>
      </c>
      <c r="F9" s="22" t="s">
        <v>27</v>
      </c>
      <c r="G9" s="33">
        <v>98</v>
      </c>
      <c r="H9" s="34">
        <v>98</v>
      </c>
      <c r="I9" s="34">
        <v>96</v>
      </c>
      <c r="J9" s="37">
        <v>98</v>
      </c>
      <c r="K9" s="59">
        <f aca="true" t="shared" si="1" ref="K9:K13">(G9+H9+I9+J9)/4</f>
        <v>97.5</v>
      </c>
      <c r="L9" s="60">
        <v>3</v>
      </c>
    </row>
    <row r="10" spans="1:12" s="5" customFormat="1" ht="15.75" customHeight="1">
      <c r="A10" s="29">
        <v>5</v>
      </c>
      <c r="B10" s="30"/>
      <c r="C10" s="35"/>
      <c r="D10" s="22" t="s">
        <v>30</v>
      </c>
      <c r="E10" s="32">
        <v>3092.47</v>
      </c>
      <c r="F10" s="22" t="s">
        <v>31</v>
      </c>
      <c r="G10" s="33">
        <v>98</v>
      </c>
      <c r="H10" s="34">
        <v>98</v>
      </c>
      <c r="I10" s="34">
        <v>96</v>
      </c>
      <c r="J10" s="61">
        <v>98</v>
      </c>
      <c r="K10" s="62">
        <f t="shared" si="1"/>
        <v>97.5</v>
      </c>
      <c r="L10" s="56">
        <v>1</v>
      </c>
    </row>
    <row r="11" spans="1:12" s="5" customFormat="1" ht="15.75" customHeight="1">
      <c r="A11" s="29">
        <v>6</v>
      </c>
      <c r="B11" s="30"/>
      <c r="C11" s="35"/>
      <c r="D11" s="25" t="s">
        <v>32</v>
      </c>
      <c r="E11" s="20">
        <v>0.56096</v>
      </c>
      <c r="F11" s="25" t="s">
        <v>33</v>
      </c>
      <c r="G11" s="36">
        <v>0</v>
      </c>
      <c r="H11" s="37">
        <v>0</v>
      </c>
      <c r="I11" s="37">
        <v>0</v>
      </c>
      <c r="J11" s="37">
        <v>97</v>
      </c>
      <c r="K11" s="62">
        <v>97</v>
      </c>
      <c r="L11" s="56">
        <v>5</v>
      </c>
    </row>
    <row r="12" spans="1:12" s="5" customFormat="1" ht="15.75" customHeight="1">
      <c r="A12" s="29">
        <v>10</v>
      </c>
      <c r="B12" s="30"/>
      <c r="C12" s="38" t="s">
        <v>36</v>
      </c>
      <c r="D12" s="22" t="s">
        <v>37</v>
      </c>
      <c r="E12" s="32">
        <v>1592.615</v>
      </c>
      <c r="F12" s="32" t="s">
        <v>38</v>
      </c>
      <c r="G12" s="33">
        <v>98</v>
      </c>
      <c r="H12" s="34">
        <v>97</v>
      </c>
      <c r="I12" s="34">
        <v>97</v>
      </c>
      <c r="J12" s="37">
        <v>97</v>
      </c>
      <c r="K12" s="62">
        <f t="shared" si="1"/>
        <v>97.25</v>
      </c>
      <c r="L12" s="56">
        <v>4</v>
      </c>
    </row>
    <row r="13" spans="1:12" s="5" customFormat="1" ht="15.75" customHeight="1">
      <c r="A13" s="29">
        <v>11</v>
      </c>
      <c r="B13" s="30"/>
      <c r="C13" s="38"/>
      <c r="D13" s="22" t="s">
        <v>41</v>
      </c>
      <c r="E13" s="32">
        <v>1743.32</v>
      </c>
      <c r="F13" s="32" t="s">
        <v>42</v>
      </c>
      <c r="G13" s="33">
        <v>98</v>
      </c>
      <c r="H13" s="34">
        <v>97</v>
      </c>
      <c r="I13" s="34">
        <v>98</v>
      </c>
      <c r="J13" s="61">
        <v>98</v>
      </c>
      <c r="K13" s="62">
        <f t="shared" si="1"/>
        <v>97.75</v>
      </c>
      <c r="L13" s="60">
        <v>2</v>
      </c>
    </row>
    <row r="14" spans="1:12" s="5" customFormat="1" ht="15.75" customHeight="1">
      <c r="A14" s="27" t="s">
        <v>96</v>
      </c>
      <c r="B14" s="28"/>
      <c r="C14" s="28"/>
      <c r="D14" s="28"/>
      <c r="E14" s="28"/>
      <c r="F14" s="28"/>
      <c r="G14" s="28"/>
      <c r="H14" s="28"/>
      <c r="I14" s="28"/>
      <c r="J14" s="28"/>
      <c r="K14" s="57"/>
      <c r="L14" s="58"/>
    </row>
    <row r="15" spans="1:12" s="5" customFormat="1" ht="13.5" customHeight="1">
      <c r="A15" s="29">
        <v>12</v>
      </c>
      <c r="B15" s="39" t="s">
        <v>13</v>
      </c>
      <c r="C15" s="31" t="s">
        <v>45</v>
      </c>
      <c r="D15" s="22" t="s">
        <v>46</v>
      </c>
      <c r="E15" s="20">
        <f>1702869808/10000</f>
        <v>170286.9808</v>
      </c>
      <c r="F15" s="40" t="s">
        <v>47</v>
      </c>
      <c r="G15" s="33">
        <v>98</v>
      </c>
      <c r="H15" s="41">
        <v>98</v>
      </c>
      <c r="I15" s="41">
        <v>98</v>
      </c>
      <c r="J15" s="63">
        <v>98</v>
      </c>
      <c r="K15" s="59">
        <f aca="true" t="shared" si="2" ref="K15:K17">(G15+H15+I15+J15)/4</f>
        <v>98</v>
      </c>
      <c r="L15" s="60">
        <v>4</v>
      </c>
    </row>
    <row r="16" spans="1:12" s="5" customFormat="1" ht="12.75" customHeight="1">
      <c r="A16" s="29">
        <v>13</v>
      </c>
      <c r="B16" s="42"/>
      <c r="C16" s="35"/>
      <c r="D16" s="22" t="s">
        <v>50</v>
      </c>
      <c r="E16" s="20">
        <f>1770263798/10000</f>
        <v>177026.3798</v>
      </c>
      <c r="F16" s="43"/>
      <c r="G16" s="33">
        <v>97</v>
      </c>
      <c r="H16" s="41">
        <v>96</v>
      </c>
      <c r="I16" s="41">
        <v>98</v>
      </c>
      <c r="J16" s="63">
        <v>98</v>
      </c>
      <c r="K16" s="59">
        <f t="shared" si="2"/>
        <v>97.25</v>
      </c>
      <c r="L16" s="56">
        <v>13</v>
      </c>
    </row>
    <row r="17" spans="1:12" s="5" customFormat="1" ht="12.75" customHeight="1">
      <c r="A17" s="29">
        <v>14</v>
      </c>
      <c r="B17" s="42"/>
      <c r="C17" s="35"/>
      <c r="D17" s="22" t="s">
        <v>53</v>
      </c>
      <c r="E17" s="20">
        <f>1642578429/10000</f>
        <v>164257.8429</v>
      </c>
      <c r="F17" s="43"/>
      <c r="G17" s="33">
        <v>99.5</v>
      </c>
      <c r="H17" s="41">
        <v>99</v>
      </c>
      <c r="I17" s="41">
        <v>98</v>
      </c>
      <c r="J17" s="64">
        <v>96</v>
      </c>
      <c r="K17" s="55">
        <f t="shared" si="2"/>
        <v>98.125</v>
      </c>
      <c r="L17" s="56">
        <v>2</v>
      </c>
    </row>
    <row r="18" spans="1:12" s="5" customFormat="1" ht="15.75" customHeight="1">
      <c r="A18" s="29">
        <v>15</v>
      </c>
      <c r="B18" s="42"/>
      <c r="C18" s="35"/>
      <c r="D18" s="22" t="s">
        <v>56</v>
      </c>
      <c r="E18" s="20">
        <f>245199126/10000</f>
        <v>24519.9126</v>
      </c>
      <c r="F18" s="43"/>
      <c r="G18" s="33">
        <v>0</v>
      </c>
      <c r="H18" s="33">
        <v>0</v>
      </c>
      <c r="I18" s="33">
        <v>0</v>
      </c>
      <c r="J18" s="62">
        <v>98</v>
      </c>
      <c r="K18" s="59">
        <v>98</v>
      </c>
      <c r="L18" s="56">
        <v>6</v>
      </c>
    </row>
    <row r="19" spans="1:12" s="5" customFormat="1" ht="13.5" customHeight="1">
      <c r="A19" s="29">
        <v>16</v>
      </c>
      <c r="B19" s="42"/>
      <c r="C19" s="35"/>
      <c r="D19" s="22" t="s">
        <v>59</v>
      </c>
      <c r="E19" s="20">
        <f>182719086/10000</f>
        <v>18271.9086</v>
      </c>
      <c r="F19" s="43"/>
      <c r="G19" s="33">
        <v>0</v>
      </c>
      <c r="H19" s="33">
        <v>0</v>
      </c>
      <c r="I19" s="33">
        <v>0</v>
      </c>
      <c r="J19" s="62">
        <v>99</v>
      </c>
      <c r="K19" s="59">
        <v>99</v>
      </c>
      <c r="L19" s="56">
        <v>1</v>
      </c>
    </row>
    <row r="20" spans="1:12" s="5" customFormat="1" ht="13.5" customHeight="1">
      <c r="A20" s="29">
        <v>17</v>
      </c>
      <c r="B20" s="42"/>
      <c r="C20" s="35"/>
      <c r="D20" s="22" t="s">
        <v>61</v>
      </c>
      <c r="E20" s="20">
        <f>284009084/10000</f>
        <v>28400.9084</v>
      </c>
      <c r="F20" s="43"/>
      <c r="G20" s="33">
        <v>0</v>
      </c>
      <c r="H20" s="33">
        <v>0</v>
      </c>
      <c r="I20" s="33">
        <v>0</v>
      </c>
      <c r="J20" s="62">
        <v>98</v>
      </c>
      <c r="K20" s="59">
        <v>98</v>
      </c>
      <c r="L20" s="56">
        <v>7</v>
      </c>
    </row>
    <row r="21" spans="1:12" s="5" customFormat="1" ht="12" customHeight="1">
      <c r="A21" s="29">
        <v>18</v>
      </c>
      <c r="B21" s="42"/>
      <c r="C21" s="35"/>
      <c r="D21" s="44" t="s">
        <v>62</v>
      </c>
      <c r="E21" s="20">
        <v>55252.5202</v>
      </c>
      <c r="F21" s="43"/>
      <c r="G21" s="33">
        <v>0</v>
      </c>
      <c r="H21" s="33">
        <v>0</v>
      </c>
      <c r="I21" s="33">
        <v>0</v>
      </c>
      <c r="J21" s="62">
        <v>98</v>
      </c>
      <c r="K21" s="59">
        <v>98</v>
      </c>
      <c r="L21" s="56">
        <v>8</v>
      </c>
    </row>
    <row r="22" spans="1:12" s="5" customFormat="1" ht="12" customHeight="1">
      <c r="A22" s="29">
        <v>19</v>
      </c>
      <c r="B22" s="42"/>
      <c r="C22" s="35"/>
      <c r="D22" s="44" t="s">
        <v>66</v>
      </c>
      <c r="E22" s="20">
        <v>16060.8761</v>
      </c>
      <c r="F22" s="43"/>
      <c r="G22" s="33">
        <v>0</v>
      </c>
      <c r="H22" s="33">
        <v>0</v>
      </c>
      <c r="I22" s="33">
        <v>0</v>
      </c>
      <c r="J22" s="62">
        <v>98</v>
      </c>
      <c r="K22" s="59">
        <v>98</v>
      </c>
      <c r="L22" s="56">
        <v>9</v>
      </c>
    </row>
    <row r="23" spans="1:12" s="5" customFormat="1" ht="12.75" customHeight="1">
      <c r="A23" s="29">
        <v>20</v>
      </c>
      <c r="B23" s="42"/>
      <c r="C23" s="35"/>
      <c r="D23" s="22" t="s">
        <v>67</v>
      </c>
      <c r="E23" s="20">
        <v>12349.2943</v>
      </c>
      <c r="F23" s="43"/>
      <c r="G23" s="33">
        <v>0</v>
      </c>
      <c r="H23" s="33">
        <v>0</v>
      </c>
      <c r="I23" s="33">
        <v>0</v>
      </c>
      <c r="J23" s="62">
        <v>97</v>
      </c>
      <c r="K23" s="59">
        <v>97</v>
      </c>
      <c r="L23" s="56">
        <v>14</v>
      </c>
    </row>
    <row r="24" spans="1:12" s="5" customFormat="1" ht="13.5" customHeight="1">
      <c r="A24" s="29">
        <v>21</v>
      </c>
      <c r="B24" s="42"/>
      <c r="C24" s="35"/>
      <c r="D24" s="22" t="s">
        <v>71</v>
      </c>
      <c r="E24" s="20">
        <v>16478.7144</v>
      </c>
      <c r="F24" s="43"/>
      <c r="G24" s="33">
        <v>0</v>
      </c>
      <c r="H24" s="33">
        <v>0</v>
      </c>
      <c r="I24" s="33">
        <v>0</v>
      </c>
      <c r="J24" s="62">
        <v>97</v>
      </c>
      <c r="K24" s="59">
        <v>97</v>
      </c>
      <c r="L24" s="56">
        <v>15</v>
      </c>
    </row>
    <row r="25" spans="1:12" s="5" customFormat="1" ht="15.75" customHeight="1">
      <c r="A25" s="29">
        <v>22</v>
      </c>
      <c r="B25" s="42"/>
      <c r="C25" s="35"/>
      <c r="D25" s="22" t="s">
        <v>97</v>
      </c>
      <c r="E25" s="45">
        <v>682905.338</v>
      </c>
      <c r="F25" s="46"/>
      <c r="G25" s="33">
        <v>98.17</v>
      </c>
      <c r="H25" s="41">
        <v>97.67</v>
      </c>
      <c r="I25" s="41">
        <v>98</v>
      </c>
      <c r="J25" s="65">
        <f>SUM(J15:J24)/10</f>
        <v>97.7</v>
      </c>
      <c r="K25" s="55">
        <f aca="true" t="shared" si="3" ref="K25:K29">(G25+H25+I25+J25)/4</f>
        <v>97.885</v>
      </c>
      <c r="L25" s="60">
        <v>10</v>
      </c>
    </row>
    <row r="26" spans="1:12" s="5" customFormat="1" ht="12" customHeight="1">
      <c r="A26" s="29">
        <v>23</v>
      </c>
      <c r="B26" s="42"/>
      <c r="C26" s="35"/>
      <c r="D26" s="22" t="s">
        <v>76</v>
      </c>
      <c r="E26" s="45">
        <f>83227.7146</f>
        <v>83227.7146</v>
      </c>
      <c r="F26" s="40" t="s">
        <v>77</v>
      </c>
      <c r="G26" s="33">
        <v>98.5</v>
      </c>
      <c r="H26" s="41">
        <v>98</v>
      </c>
      <c r="I26" s="41">
        <v>98</v>
      </c>
      <c r="J26" s="37">
        <v>95</v>
      </c>
      <c r="K26" s="59">
        <f t="shared" si="3"/>
        <v>97.375</v>
      </c>
      <c r="L26" s="56">
        <v>12</v>
      </c>
    </row>
    <row r="27" spans="1:12" s="5" customFormat="1" ht="12.75" customHeight="1">
      <c r="A27" s="29">
        <v>24</v>
      </c>
      <c r="B27" s="42"/>
      <c r="C27" s="35"/>
      <c r="D27" s="22" t="s">
        <v>80</v>
      </c>
      <c r="E27" s="45">
        <v>114356.4399</v>
      </c>
      <c r="F27" s="43"/>
      <c r="G27" s="33">
        <v>99</v>
      </c>
      <c r="H27" s="41">
        <v>99</v>
      </c>
      <c r="I27" s="41">
        <v>97</v>
      </c>
      <c r="J27" s="61">
        <v>97</v>
      </c>
      <c r="K27" s="59">
        <f t="shared" si="3"/>
        <v>98</v>
      </c>
      <c r="L27" s="60">
        <v>3</v>
      </c>
    </row>
    <row r="28" spans="1:12" s="5" customFormat="1" ht="13.5" customHeight="1">
      <c r="A28" s="29">
        <v>25</v>
      </c>
      <c r="B28" s="42"/>
      <c r="C28" s="35"/>
      <c r="D28" s="22" t="s">
        <v>82</v>
      </c>
      <c r="E28" s="45">
        <f>1051168995.75/10000</f>
        <v>105116.899575</v>
      </c>
      <c r="F28" s="43"/>
      <c r="G28" s="33">
        <v>98</v>
      </c>
      <c r="H28" s="41">
        <v>98</v>
      </c>
      <c r="I28" s="41">
        <v>98</v>
      </c>
      <c r="J28" s="66">
        <v>98</v>
      </c>
      <c r="K28" s="55">
        <f t="shared" si="3"/>
        <v>98</v>
      </c>
      <c r="L28" s="56">
        <v>5</v>
      </c>
    </row>
    <row r="29" spans="1:12" s="5" customFormat="1" ht="12" customHeight="1">
      <c r="A29" s="29">
        <v>26</v>
      </c>
      <c r="B29" s="47"/>
      <c r="C29" s="48"/>
      <c r="D29" s="38" t="s">
        <v>98</v>
      </c>
      <c r="E29" s="45">
        <f>SUM(E26:E28)</f>
        <v>302701.054075</v>
      </c>
      <c r="F29" s="46"/>
      <c r="G29" s="49">
        <v>98.5</v>
      </c>
      <c r="H29" s="50">
        <v>98.33</v>
      </c>
      <c r="I29" s="50">
        <v>97.67</v>
      </c>
      <c r="J29" s="65">
        <f>SUM(J26:J28)/3</f>
        <v>96.66666666666667</v>
      </c>
      <c r="K29" s="59">
        <f t="shared" si="3"/>
        <v>97.79166666666667</v>
      </c>
      <c r="L29" s="67">
        <v>11</v>
      </c>
    </row>
    <row r="30" spans="1:12" s="5" customFormat="1" ht="24" customHeight="1">
      <c r="A30" s="51" t="s">
        <v>84</v>
      </c>
      <c r="B30" s="51"/>
      <c r="C30" s="51"/>
      <c r="D30" s="52" t="s">
        <v>99</v>
      </c>
      <c r="E30" s="52"/>
      <c r="F30" s="52"/>
      <c r="G30" s="53" t="s">
        <v>100</v>
      </c>
      <c r="H30" s="53"/>
      <c r="I30" s="53"/>
      <c r="J30" s="53"/>
      <c r="K30" s="68"/>
      <c r="L30" s="53"/>
    </row>
  </sheetData>
  <sheetProtection/>
  <mergeCells count="17">
    <mergeCell ref="A1:L1"/>
    <mergeCell ref="A2:E2"/>
    <mergeCell ref="A4:L4"/>
    <mergeCell ref="A8:L8"/>
    <mergeCell ref="A14:L14"/>
    <mergeCell ref="A30:C30"/>
    <mergeCell ref="D30:F30"/>
    <mergeCell ref="G30:L30"/>
    <mergeCell ref="B5:B7"/>
    <mergeCell ref="B9:B13"/>
    <mergeCell ref="B15:B29"/>
    <mergeCell ref="C5:C7"/>
    <mergeCell ref="C9:C11"/>
    <mergeCell ref="C12:C13"/>
    <mergeCell ref="C15:C29"/>
    <mergeCell ref="F15:F25"/>
    <mergeCell ref="F26:F29"/>
  </mergeCells>
  <printOptions/>
  <pageMargins left="0.5511811023622047" right="0.5511811023622047" top="0.5902777777777778" bottom="0.15694444444444444" header="0.7479166666666667" footer="0.511811023622047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WPS_1602293515</cp:lastModifiedBy>
  <cp:lastPrinted>2014-12-30T11:44:21Z</cp:lastPrinted>
  <dcterms:created xsi:type="dcterms:W3CDTF">1996-12-17T01:32:42Z</dcterms:created>
  <dcterms:modified xsi:type="dcterms:W3CDTF">2023-01-11T09:06:40Z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35B361675EA74842AED4CF55F653D574</vt:lpwstr>
  </property>
</Properties>
</file>